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onal\Skincare\order form &amp; product list\"/>
    </mc:Choice>
  </mc:AlternateContent>
  <xr:revisionPtr revIDLastSave="0" documentId="13_ncr:1_{BF21B795-F499-4D37-BC22-846DB5FA88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3" sheetId="3" r:id="rId2"/>
    <sheet name="Sheet2" sheetId="2" state="hidden" r:id="rId3"/>
  </sheets>
  <definedNames>
    <definedName name="_xlnm._FilterDatabase" localSheetId="0" hidden="1">Sheet1!$E$13:$E$52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H40" i="1"/>
  <c r="F40" i="1"/>
  <c r="H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G50" i="1" l="1"/>
  <c r="H49" i="1"/>
  <c r="H52" i="1" s="1"/>
  <c r="G51" i="1" s="1"/>
  <c r="E49" i="1"/>
  <c r="E50" i="1"/>
  <c r="E51" i="1" s="1"/>
  <c r="G49" i="1" l="1"/>
  <c r="E52" i="1"/>
  <c r="I49" i="1"/>
  <c r="F49" i="1"/>
  <c r="G52" i="1" l="1"/>
</calcChain>
</file>

<file path=xl/sharedStrings.xml><?xml version="1.0" encoding="utf-8"?>
<sst xmlns="http://schemas.openxmlformats.org/spreadsheetml/2006/main" count="156" uniqueCount="123">
  <si>
    <t>Total :</t>
    <phoneticPr fontId="2" type="noConversion"/>
  </si>
  <si>
    <t>Name :</t>
    <phoneticPr fontId="2" type="noConversion"/>
  </si>
  <si>
    <t>Address :</t>
    <phoneticPr fontId="2" type="noConversion"/>
  </si>
  <si>
    <t>Remarks</t>
    <phoneticPr fontId="2" type="noConversion"/>
  </si>
  <si>
    <t>Category</t>
    <phoneticPr fontId="2" type="noConversion"/>
  </si>
  <si>
    <t>Product Description</t>
    <phoneticPr fontId="2" type="noConversion"/>
  </si>
  <si>
    <t>Order Qty</t>
    <phoneticPr fontId="2" type="noConversion"/>
  </si>
  <si>
    <t>Unit Price
(HK$)</t>
    <phoneticPr fontId="2" type="noConversion"/>
  </si>
  <si>
    <t>Amount (HK$)</t>
    <phoneticPr fontId="2" type="noConversion"/>
  </si>
  <si>
    <t>潤唇膏</t>
  </si>
  <si>
    <t>手工皂</t>
    <phoneticPr fontId="2" type="noConversion"/>
  </si>
  <si>
    <t>純植物染髮粉</t>
    <phoneticPr fontId="2" type="noConversion"/>
  </si>
  <si>
    <t>精華液</t>
    <phoneticPr fontId="2" type="noConversion"/>
  </si>
  <si>
    <t>A01</t>
    <phoneticPr fontId="2" type="noConversion"/>
  </si>
  <si>
    <t>A02</t>
    <phoneticPr fontId="2" type="noConversion"/>
  </si>
  <si>
    <t>C01</t>
    <phoneticPr fontId="2" type="noConversion"/>
  </si>
  <si>
    <t>L04</t>
  </si>
  <si>
    <t>C02</t>
  </si>
  <si>
    <t>C03</t>
  </si>
  <si>
    <t>M01</t>
    <phoneticPr fontId="2" type="noConversion"/>
  </si>
  <si>
    <t>M03</t>
  </si>
  <si>
    <t>S01</t>
    <phoneticPr fontId="2" type="noConversion"/>
  </si>
  <si>
    <t>S02</t>
  </si>
  <si>
    <t>S03</t>
  </si>
  <si>
    <t>S04</t>
  </si>
  <si>
    <t>H01</t>
    <phoneticPr fontId="2" type="noConversion"/>
  </si>
  <si>
    <t>H02</t>
  </si>
  <si>
    <t>S05</t>
  </si>
  <si>
    <t>Weight (g)</t>
    <phoneticPr fontId="2" type="noConversion"/>
  </si>
  <si>
    <t>Postage $</t>
    <phoneticPr fontId="3" type="noConversion"/>
  </si>
  <si>
    <t>Gross weight (g):</t>
    <phoneticPr fontId="2" type="noConversion"/>
  </si>
  <si>
    <t>其它</t>
    <phoneticPr fontId="2" type="noConversion"/>
  </si>
  <si>
    <t>Z02</t>
    <phoneticPr fontId="2" type="noConversion"/>
  </si>
  <si>
    <t>L12</t>
  </si>
  <si>
    <t>L15</t>
    <phoneticPr fontId="2" type="noConversion"/>
  </si>
  <si>
    <t>L16</t>
    <phoneticPr fontId="2" type="noConversion"/>
  </si>
  <si>
    <t>G.W.</t>
    <phoneticPr fontId="2" type="noConversion"/>
  </si>
  <si>
    <t>C04</t>
    <phoneticPr fontId="2" type="noConversion"/>
  </si>
  <si>
    <t>Z03</t>
    <phoneticPr fontId="2" type="noConversion"/>
  </si>
  <si>
    <t>E02</t>
    <phoneticPr fontId="2" type="noConversion"/>
  </si>
  <si>
    <t>parcel</t>
    <phoneticPr fontId="2" type="noConversion"/>
  </si>
  <si>
    <r>
      <t xml:space="preserve">Zensory </t>
    </r>
    <r>
      <rPr>
        <b/>
        <sz val="12"/>
        <rFont val="細明體"/>
        <family val="3"/>
        <charset val="136"/>
      </rPr>
      <t>產品訂購單</t>
    </r>
    <phoneticPr fontId="2" type="noConversion"/>
  </si>
  <si>
    <t>Total ordered wt</t>
    <phoneticPr fontId="2" type="noConversion"/>
  </si>
  <si>
    <t>Cat</t>
    <phoneticPr fontId="2" type="noConversion"/>
  </si>
  <si>
    <t>Zen</t>
    <phoneticPr fontId="2" type="noConversion"/>
  </si>
  <si>
    <t>AS</t>
    <phoneticPr fontId="2" type="noConversion"/>
  </si>
  <si>
    <t>SL</t>
    <phoneticPr fontId="2" type="noConversion"/>
  </si>
  <si>
    <t>郵費</t>
    <phoneticPr fontId="2" type="noConversion"/>
  </si>
  <si>
    <t>P</t>
    <phoneticPr fontId="2" type="noConversion"/>
  </si>
  <si>
    <t xml:space="preserve">Sub-total : </t>
    <phoneticPr fontId="2" type="noConversion"/>
  </si>
  <si>
    <r>
      <t>訂購方法</t>
    </r>
    <r>
      <rPr>
        <b/>
        <sz val="10"/>
        <rFont val="Arial"/>
        <family val="2"/>
      </rPr>
      <t>:</t>
    </r>
    <phoneticPr fontId="2" type="noConversion"/>
  </si>
  <si>
    <t>M04</t>
    <phoneticPr fontId="2" type="noConversion"/>
  </si>
  <si>
    <r>
      <t>蘆薈保濕舒緩面膜</t>
    </r>
    <r>
      <rPr>
        <sz val="9"/>
        <rFont val="Arial"/>
        <family val="2"/>
      </rPr>
      <t xml:space="preserve"> (Aloe Vera Soothing Mask)  -25ml</t>
    </r>
  </si>
  <si>
    <t>Phone No. :</t>
    <phoneticPr fontId="2" type="noConversion"/>
  </si>
  <si>
    <t>C05</t>
    <phoneticPr fontId="2" type="noConversion"/>
  </si>
  <si>
    <t>Z05</t>
    <phoneticPr fontId="2" type="noConversion"/>
  </si>
  <si>
    <r>
      <t>洋金菊洗面皂</t>
    </r>
    <r>
      <rPr>
        <sz val="9"/>
        <rFont val="Arial"/>
        <family val="2"/>
      </rPr>
      <t xml:space="preserve"> (</t>
    </r>
    <r>
      <rPr>
        <sz val="9"/>
        <rFont val="新細明體"/>
        <family val="1"/>
        <charset val="136"/>
      </rPr>
      <t>敏感肌膚</t>
    </r>
    <r>
      <rPr>
        <sz val="9"/>
        <rFont val="Arial"/>
        <family val="2"/>
      </rPr>
      <t xml:space="preserve">)  - </t>
    </r>
    <r>
      <rPr>
        <strike/>
        <sz val="9"/>
        <rFont val="Arial"/>
        <family val="2"/>
      </rPr>
      <t>42g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46g</t>
    </r>
    <phoneticPr fontId="2" type="noConversion"/>
  </si>
  <si>
    <r>
      <t>紫草洗面皂</t>
    </r>
    <r>
      <rPr>
        <sz val="9"/>
        <rFont val="Arial"/>
        <family val="2"/>
      </rPr>
      <t xml:space="preserve">  - </t>
    </r>
    <r>
      <rPr>
        <strike/>
        <sz val="9"/>
        <rFont val="Arial"/>
        <family val="2"/>
      </rPr>
      <t>42g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46g</t>
    </r>
    <phoneticPr fontId="2" type="noConversion"/>
  </si>
  <si>
    <r>
      <t>燕麥蜂蜜沐浴皂</t>
    </r>
    <r>
      <rPr>
        <sz val="9"/>
        <rFont val="Arial"/>
        <family val="2"/>
      </rPr>
      <t xml:space="preserve">  - </t>
    </r>
    <r>
      <rPr>
        <strike/>
        <sz val="9"/>
        <rFont val="Arial"/>
        <family val="2"/>
      </rPr>
      <t>100g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106g</t>
    </r>
    <phoneticPr fontId="2" type="noConversion"/>
  </si>
  <si>
    <r>
      <t>艾草沐浴皂</t>
    </r>
    <r>
      <rPr>
        <sz val="9"/>
        <rFont val="Arial"/>
        <family val="2"/>
      </rPr>
      <t xml:space="preserve">  - </t>
    </r>
    <r>
      <rPr>
        <strike/>
        <sz val="9"/>
        <rFont val="Arial"/>
        <family val="2"/>
      </rPr>
      <t>100g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106g</t>
    </r>
    <phoneticPr fontId="2" type="noConversion"/>
  </si>
  <si>
    <r>
      <t>鰂魚涌</t>
    </r>
    <r>
      <rPr>
        <sz val="9"/>
        <rFont val="Arial"/>
        <family val="2"/>
      </rPr>
      <t xml:space="preserve"> </t>
    </r>
    <r>
      <rPr>
        <sz val="9"/>
        <rFont val="細明體"/>
        <family val="3"/>
        <charset val="136"/>
      </rPr>
      <t>邨</t>
    </r>
    <r>
      <rPr>
        <sz val="9"/>
        <rFont val="Arial"/>
        <family val="2"/>
      </rPr>
      <t xml:space="preserve"> </t>
    </r>
    <r>
      <rPr>
        <sz val="9"/>
        <rFont val="細明體"/>
        <family val="3"/>
        <charset val="136"/>
      </rPr>
      <t>深水埗</t>
    </r>
    <phoneticPr fontId="2" type="noConversion"/>
  </si>
  <si>
    <t>K01</t>
  </si>
  <si>
    <t xml:space="preserve">深層潔淨面膜泥 (Purifying Cleansing Mask)  -80g </t>
  </si>
  <si>
    <r>
      <t>何首烏墨旱蓮洗髮皂</t>
    </r>
    <r>
      <rPr>
        <sz val="9"/>
        <rFont val="Arial"/>
        <family val="2"/>
      </rPr>
      <t xml:space="preserve"> (</t>
    </r>
    <r>
      <rPr>
        <sz val="9"/>
        <rFont val="新細明體"/>
        <family val="1"/>
        <charset val="136"/>
      </rPr>
      <t>養髮配方</t>
    </r>
    <r>
      <rPr>
        <sz val="9"/>
        <rFont val="Arial"/>
        <family val="2"/>
      </rPr>
      <t xml:space="preserve">)  - </t>
    </r>
    <r>
      <rPr>
        <strike/>
        <sz val="9"/>
        <rFont val="Arial"/>
        <family val="2"/>
      </rPr>
      <t>80g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77g</t>
    </r>
  </si>
  <si>
    <t>K02</t>
  </si>
  <si>
    <t>K03</t>
  </si>
  <si>
    <t>K22</t>
  </si>
  <si>
    <t>K33</t>
  </si>
  <si>
    <r>
      <t>清爽抗氧化防曬乳液</t>
    </r>
    <r>
      <rPr>
        <sz val="9"/>
        <rFont val="Arial"/>
        <family val="2"/>
      </rPr>
      <t xml:space="preserve"> (</t>
    </r>
    <r>
      <rPr>
        <b/>
        <sz val="9"/>
        <rFont val="細明體"/>
        <family val="3"/>
        <charset val="136"/>
      </rPr>
      <t>物理性</t>
    </r>
    <r>
      <rPr>
        <sz val="9"/>
        <rFont val="Arial"/>
        <family val="2"/>
      </rPr>
      <t xml:space="preserve">) - 30g 
(Physical Sunscreen Lotion SPF 30, face &amp; body) </t>
    </r>
  </si>
  <si>
    <t>驅蚊/ 抗菌精油</t>
  </si>
  <si>
    <t>不足80g﹐價錢按比例調低.  不足80g﹐價錢按比例調整  送: 檸檬酸DIY潤髮劑(可用5次)</t>
  </si>
  <si>
    <t>不足80g﹐價錢按比例調低 整</t>
  </si>
  <si>
    <t>面膜 / 卸妝</t>
  </si>
  <si>
    <r>
      <t>Pure Essential Oil - Mosquito Repellent 驅蚊精油 -</t>
    </r>
    <r>
      <rPr>
        <b/>
        <sz val="9"/>
        <rFont val="Arial"/>
        <family val="2"/>
      </rPr>
      <t>30ml</t>
    </r>
    <r>
      <rPr>
        <sz val="9"/>
        <rFont val="Arial"/>
        <family val="2"/>
      </rPr>
      <t xml:space="preserve"> </t>
    </r>
  </si>
  <si>
    <t xml:space="preserve">Pure Essential Oil - Mosquito Repellent 驅蚊精油 -15ml </t>
  </si>
  <si>
    <t xml:space="preserve">Pure Essential Oil - Multi-purpose Household Cleaner  多用途家居抗菌精油 -15ml  </t>
  </si>
  <si>
    <r>
      <t>Pure Essential Oil - Multi-purpose Household Cleaner  多用途家居抗菌精油 -</t>
    </r>
    <r>
      <rPr>
        <b/>
        <sz val="9"/>
        <rFont val="Arial"/>
        <family val="2"/>
      </rPr>
      <t>30ml</t>
    </r>
  </si>
  <si>
    <t>保養卸妝油 (Nourishing Make-up Removal Oil) -30ml</t>
  </si>
  <si>
    <t>B01</t>
  </si>
  <si>
    <t>B02</t>
  </si>
  <si>
    <t>B03</t>
  </si>
  <si>
    <t xml:space="preserve">濕疹舒緩修復霜 (Eczema care protectant cream) - 80g </t>
  </si>
  <si>
    <r>
      <t>網址 :  http://zensory.com.hk    訂購電郵</t>
    </r>
    <r>
      <rPr>
        <sz val="10"/>
        <rFont val="Arial"/>
        <family val="2"/>
      </rPr>
      <t xml:space="preserve"> : zensory@gmail.com    </t>
    </r>
    <r>
      <rPr>
        <sz val="10"/>
        <rFont val="細明體"/>
        <family val="3"/>
        <charset val="136"/>
      </rPr>
      <t>電話</t>
    </r>
    <r>
      <rPr>
        <sz val="10"/>
        <rFont val="Arial"/>
        <family val="2"/>
      </rPr>
      <t xml:space="preserve"> : 6933 5839</t>
    </r>
  </si>
  <si>
    <r>
      <t xml:space="preserve">3.  </t>
    </r>
    <r>
      <rPr>
        <sz val="10"/>
        <color indexed="58"/>
        <rFont val="細明體"/>
        <family val="3"/>
        <charset val="136"/>
      </rPr>
      <t>訂購金額滿</t>
    </r>
    <r>
      <rPr>
        <b/>
        <sz val="10"/>
        <color indexed="10"/>
        <rFont val="Arial"/>
        <family val="2"/>
      </rPr>
      <t>HK$400</t>
    </r>
    <r>
      <rPr>
        <sz val="10"/>
        <color indexed="58"/>
        <rFont val="Arial"/>
        <family val="2"/>
      </rPr>
      <t xml:space="preserve"> </t>
    </r>
    <r>
      <rPr>
        <sz val="10"/>
        <color indexed="58"/>
        <rFont val="細明體"/>
        <family val="3"/>
        <charset val="136"/>
      </rPr>
      <t>免運費及手續費</t>
    </r>
    <r>
      <rPr>
        <sz val="10"/>
        <color indexed="58"/>
        <rFont val="Arial"/>
        <family val="2"/>
      </rPr>
      <t xml:space="preserve"> (</t>
    </r>
    <r>
      <rPr>
        <sz val="10"/>
        <color indexed="10"/>
        <rFont val="細明體"/>
        <family val="3"/>
        <charset val="136"/>
      </rPr>
      <t>輸入相關產品數量﹐此表格會自動計算費用</t>
    </r>
    <r>
      <rPr>
        <sz val="10"/>
        <color indexed="58"/>
        <rFont val="Arial"/>
        <family val="2"/>
      </rPr>
      <t>)</t>
    </r>
  </si>
  <si>
    <t xml:space="preserve">     運費及手續費 ：訂購金額&lt;HK$200：$25 </t>
  </si>
  <si>
    <r>
      <t xml:space="preserve">1.   </t>
    </r>
    <r>
      <rPr>
        <sz val="10"/>
        <color indexed="58"/>
        <rFont val="細明體"/>
        <family val="3"/>
        <charset val="136"/>
      </rPr>
      <t>電郵，致電或Whatsapp﹐告知想訂購的產品及數量</t>
    </r>
  </si>
  <si>
    <t xml:space="preserve">                               訂購金額 &gt; HK$400：免費</t>
  </si>
  <si>
    <t>注意： 植物成份會受採收及天氣等因素影響﹐ 所以每個批次的味道、顏色有時會有點不同</t>
  </si>
  <si>
    <t>Shipping and Handling :</t>
  </si>
  <si>
    <t xml:space="preserve">                               訂購金額 HK$200 - HK$399：$15 </t>
  </si>
  <si>
    <r>
      <t>乳木果脂護養霜-手部及身體</t>
    </r>
    <r>
      <rPr>
        <sz val="9"/>
        <rFont val="Arial"/>
        <family val="2"/>
      </rPr>
      <t xml:space="preserve"> (Shea Butter Intensive Moisturizing Cream - Hand &amp; Body) - 60g</t>
    </r>
  </si>
  <si>
    <r>
      <t xml:space="preserve">2.  </t>
    </r>
    <r>
      <rPr>
        <sz val="10"/>
        <color indexed="58"/>
        <rFont val="細明體"/>
        <family val="3"/>
        <charset val="136"/>
      </rPr>
      <t xml:space="preserve">銀行轉帳至
</t>
    </r>
    <r>
      <rPr>
        <b/>
        <sz val="10"/>
        <color theme="9" tint="-0.499984740745262"/>
        <rFont val="Calibri"/>
        <family val="2"/>
        <scheme val="minor"/>
      </rPr>
      <t xml:space="preserve">        Hang Seng Bank (恆生銀行) : 246-232953-883   (戶名 ﹕ Zensory Ltd.)   or
        轉數快FPS 電話  6933 5839   (恆生銀行, 戶名 ﹕ Zensory Ltd.)  or 
       Payme  電話  6933 5839   (戶名 ﹕ Zensory Ltd.) </t>
    </r>
  </si>
  <si>
    <r>
      <t>檸檬酸</t>
    </r>
    <r>
      <rPr>
        <sz val="9"/>
        <rFont val="Arial"/>
        <family val="2"/>
      </rPr>
      <t>(</t>
    </r>
    <r>
      <rPr>
        <sz val="9"/>
        <rFont val="細明體"/>
        <family val="3"/>
        <charset val="136"/>
      </rPr>
      <t>配合洗髮皂使用的潤髮劑</t>
    </r>
    <r>
      <rPr>
        <sz val="9"/>
        <rFont val="Arial"/>
        <family val="2"/>
      </rPr>
      <t>) - 54g (</t>
    </r>
    <r>
      <rPr>
        <sz val="9"/>
        <rFont val="細明體"/>
        <family val="3"/>
        <charset val="136"/>
      </rPr>
      <t>分</t>
    </r>
    <r>
      <rPr>
        <sz val="9"/>
        <rFont val="Arial"/>
        <family val="2"/>
      </rPr>
      <t>3</t>
    </r>
    <r>
      <rPr>
        <sz val="9"/>
        <rFont val="細明體"/>
        <family val="3"/>
        <charset val="136"/>
      </rPr>
      <t>小袋﹐共可用約</t>
    </r>
    <r>
      <rPr>
        <sz val="9"/>
        <rFont val="Arial"/>
        <family val="2"/>
      </rPr>
      <t>75</t>
    </r>
    <r>
      <rPr>
        <sz val="9"/>
        <rFont val="細明體"/>
        <family val="3"/>
        <charset val="136"/>
      </rPr>
      <t>次</t>
    </r>
    <r>
      <rPr>
        <sz val="9"/>
        <rFont val="Arial"/>
        <family val="2"/>
      </rPr>
      <t>)</t>
    </r>
  </si>
  <si>
    <r>
      <t>銀杏柔潤護髮素</t>
    </r>
    <r>
      <rPr>
        <sz val="9"/>
        <rFont val="Cambria"/>
        <family val="1"/>
        <scheme val="major"/>
      </rPr>
      <t xml:space="preserve"> (植物染髮/洗髮皂專用配方) - 220g  </t>
    </r>
  </si>
  <si>
    <r>
      <t>銀杏柔潤護髮素</t>
    </r>
    <r>
      <rPr>
        <sz val="9"/>
        <rFont val="Cambria"/>
        <family val="1"/>
        <scheme val="major"/>
      </rPr>
      <t xml:space="preserve"> (植物染髮/洗髮皂專用配方) - 220g  </t>
    </r>
    <r>
      <rPr>
        <sz val="9"/>
        <rFont val="細明體"/>
        <family val="3"/>
        <charset val="136"/>
      </rPr>
      <t>(</t>
    </r>
    <r>
      <rPr>
        <b/>
        <sz val="9"/>
        <color rgb="FFFF0000"/>
        <rFont val="細明體"/>
      </rPr>
      <t>兩件裝</t>
    </r>
    <r>
      <rPr>
        <sz val="9"/>
        <rFont val="細明體"/>
        <family val="3"/>
        <charset val="136"/>
      </rPr>
      <t>)</t>
    </r>
  </si>
  <si>
    <t>Z10</t>
  </si>
  <si>
    <t>Z11</t>
  </si>
  <si>
    <t>Updated on : 31 Dec 2025</t>
  </si>
  <si>
    <r>
      <t>透明質酸保濕修護液</t>
    </r>
    <r>
      <rPr>
        <sz val="9"/>
        <rFont val="Arial"/>
        <family val="2"/>
      </rPr>
      <t xml:space="preserve"> (Hydrating Repair Serum)  - 8ml</t>
    </r>
  </si>
  <si>
    <r>
      <t>夜用美白精華液</t>
    </r>
    <r>
      <rPr>
        <sz val="9"/>
        <rFont val="Arial"/>
        <family val="2"/>
      </rPr>
      <t xml:space="preserve"> (Whitening Night Serum)   - 8ml</t>
    </r>
  </si>
  <si>
    <r>
      <t>保濕滋潤乳液</t>
    </r>
    <r>
      <rPr>
        <sz val="9"/>
        <rFont val="Arial"/>
        <family val="2"/>
      </rPr>
      <t xml:space="preserve"> (Moisturizing Lotion)  - 20g</t>
    </r>
  </si>
  <si>
    <r>
      <t>保濕滋潤面霜</t>
    </r>
    <r>
      <rPr>
        <sz val="9"/>
        <rFont val="Arial"/>
        <family val="2"/>
      </rPr>
      <t xml:space="preserve"> (Moisturizing Cream)  - 20g</t>
    </r>
  </si>
  <si>
    <r>
      <t>乳液</t>
    </r>
    <r>
      <rPr>
        <sz val="9"/>
        <rFont val="Arial"/>
        <family val="2"/>
      </rPr>
      <t xml:space="preserve"> / 
</t>
    </r>
    <r>
      <rPr>
        <sz val="9"/>
        <rFont val="細明體"/>
        <family val="3"/>
        <charset val="136"/>
      </rPr>
      <t>面霜</t>
    </r>
  </si>
  <si>
    <r>
      <t>活膚營養霜</t>
    </r>
    <r>
      <rPr>
        <sz val="9"/>
        <rFont val="Arial"/>
        <family val="2"/>
      </rPr>
      <t xml:space="preserve"> (Renewal Nourishing Cream)  - 20g</t>
    </r>
  </si>
  <si>
    <r>
      <t>Q10</t>
    </r>
    <r>
      <rPr>
        <sz val="9"/>
        <rFont val="細明體"/>
        <family val="3"/>
        <charset val="136"/>
      </rPr>
      <t>緊緻眼霜</t>
    </r>
    <r>
      <rPr>
        <sz val="9"/>
        <rFont val="Arial"/>
        <family val="2"/>
      </rPr>
      <t xml:space="preserve"> (Q10 Firming Eye Cream) - 8g</t>
    </r>
  </si>
  <si>
    <r>
      <t>濕疹修護油</t>
    </r>
    <r>
      <rPr>
        <sz val="9"/>
        <rFont val="Arial"/>
        <family val="2"/>
      </rPr>
      <t xml:space="preserve"> (Eczema care oil)  - 20ml  </t>
    </r>
  </si>
  <si>
    <r>
      <t>可以吃的純天然潤唇膏</t>
    </r>
    <r>
      <rPr>
        <sz val="9"/>
        <rFont val="Arial"/>
        <family val="2"/>
      </rPr>
      <t xml:space="preserve"> (Plain) - 5g</t>
    </r>
  </si>
  <si>
    <r>
      <t>可以吃的純天然潤唇膏</t>
    </r>
    <r>
      <rPr>
        <sz val="9"/>
        <rFont val="Arial"/>
        <family val="2"/>
      </rPr>
      <t xml:space="preserve"> (</t>
    </r>
    <r>
      <rPr>
        <sz val="9"/>
        <rFont val="新細明體"/>
        <family val="1"/>
        <charset val="136"/>
      </rPr>
      <t>有機</t>
    </r>
    <r>
      <rPr>
        <sz val="9"/>
        <rFont val="Arial"/>
        <family val="2"/>
      </rPr>
      <t>) Orange - 5g</t>
    </r>
  </si>
  <si>
    <r>
      <t>可以吃的純天然潤唇膏</t>
    </r>
    <r>
      <rPr>
        <sz val="9"/>
        <rFont val="Arial"/>
        <family val="2"/>
      </rPr>
      <t xml:space="preserve"> (</t>
    </r>
    <r>
      <rPr>
        <sz val="9"/>
        <rFont val="新細明體"/>
        <family val="1"/>
        <charset val="136"/>
      </rPr>
      <t>有機</t>
    </r>
    <r>
      <rPr>
        <sz val="9"/>
        <rFont val="Arial"/>
        <family val="2"/>
      </rPr>
      <t>) Mint - 5g</t>
    </r>
  </si>
  <si>
    <r>
      <t>可以吃的純天然潤唇膏</t>
    </r>
    <r>
      <rPr>
        <sz val="9"/>
        <rFont val="Arial"/>
        <family val="2"/>
      </rPr>
      <t xml:space="preserve"> (</t>
    </r>
    <r>
      <rPr>
        <sz val="9"/>
        <rFont val="新細明體"/>
        <family val="1"/>
        <charset val="136"/>
      </rPr>
      <t>有機</t>
    </r>
    <r>
      <rPr>
        <sz val="9"/>
        <rFont val="Arial"/>
        <family val="2"/>
      </rPr>
      <t>) Lemon - 5g</t>
    </r>
  </si>
  <si>
    <r>
      <t>中藥美白面膜粉</t>
    </r>
    <r>
      <rPr>
        <sz val="9"/>
        <rFont val="Arial"/>
        <family val="2"/>
      </rPr>
      <t xml:space="preserve"> (</t>
    </r>
    <r>
      <rPr>
        <sz val="9"/>
        <rFont val="新細明體"/>
        <family val="1"/>
        <charset val="136"/>
      </rPr>
      <t>環保補充裝</t>
    </r>
    <r>
      <rPr>
        <sz val="9"/>
        <rFont val="Arial"/>
        <family val="2"/>
      </rPr>
      <t>)  - 70g</t>
    </r>
  </si>
  <si>
    <r>
      <t>燕麥蜂蜜沐浴皂</t>
    </r>
    <r>
      <rPr>
        <sz val="9"/>
        <rFont val="Arial"/>
        <family val="2"/>
      </rPr>
      <t xml:space="preserve">  - 100g</t>
    </r>
  </si>
  <si>
    <r>
      <t>艾草沐浴皂</t>
    </r>
    <r>
      <rPr>
        <sz val="9"/>
        <rFont val="Arial"/>
        <family val="2"/>
      </rPr>
      <t xml:space="preserve">  - 100g</t>
    </r>
  </si>
  <si>
    <r>
      <t>紫草洗面皂</t>
    </r>
    <r>
      <rPr>
        <sz val="9"/>
        <rFont val="Arial"/>
        <family val="2"/>
      </rPr>
      <t xml:space="preserve">  - 30g</t>
    </r>
  </si>
  <si>
    <r>
      <t>洋金菊洗面皂</t>
    </r>
    <r>
      <rPr>
        <sz val="9"/>
        <rFont val="Arial"/>
        <family val="2"/>
      </rPr>
      <t xml:space="preserve"> (</t>
    </r>
    <r>
      <rPr>
        <sz val="9"/>
        <rFont val="新細明體"/>
        <family val="1"/>
        <charset val="136"/>
      </rPr>
      <t>敏感肌膚</t>
    </r>
    <r>
      <rPr>
        <sz val="9"/>
        <rFont val="Arial"/>
        <family val="2"/>
      </rPr>
      <t>)  - 30g</t>
    </r>
  </si>
  <si>
    <r>
      <t>何首烏墨旱蓮洗髮皂</t>
    </r>
    <r>
      <rPr>
        <sz val="9"/>
        <rFont val="Arial"/>
        <family val="2"/>
      </rPr>
      <t xml:space="preserve"> (</t>
    </r>
    <r>
      <rPr>
        <sz val="9"/>
        <rFont val="新細明體"/>
        <family val="1"/>
        <charset val="136"/>
      </rPr>
      <t>養髮配方</t>
    </r>
    <r>
      <rPr>
        <sz val="9"/>
        <rFont val="Arial"/>
        <family val="2"/>
      </rPr>
      <t>)  - 80g</t>
    </r>
  </si>
  <si>
    <t>護髮素</t>
  </si>
  <si>
    <r>
      <t>海靈草</t>
    </r>
    <r>
      <rPr>
        <sz val="9"/>
        <rFont val="Arial"/>
        <family val="2"/>
      </rPr>
      <t>100%</t>
    </r>
    <r>
      <rPr>
        <sz val="9"/>
        <rFont val="細明體"/>
        <family val="3"/>
        <charset val="136"/>
      </rPr>
      <t>植物染髮粉</t>
    </r>
    <r>
      <rPr>
        <sz val="9"/>
        <rFont val="Arial"/>
        <family val="2"/>
      </rPr>
      <t xml:space="preserve"> (Henna-based plant hair dye powder) - 100g</t>
    </r>
  </si>
  <si>
    <r>
      <t>純木藍粉</t>
    </r>
    <r>
      <rPr>
        <sz val="9"/>
        <rFont val="Arial"/>
        <family val="2"/>
      </rPr>
      <t xml:space="preserve"> (Pure Indigo Powder)  - 100g</t>
    </r>
  </si>
  <si>
    <r>
      <t>皂袋</t>
    </r>
    <r>
      <rPr>
        <sz val="9"/>
        <rFont val="Arial"/>
        <family val="2"/>
      </rPr>
      <t>(</t>
    </r>
    <r>
      <rPr>
        <sz val="9"/>
        <rFont val="細明體"/>
        <family val="3"/>
        <charset val="136"/>
      </rPr>
      <t>紫色</t>
    </r>
    <r>
      <rPr>
        <sz val="9"/>
        <rFont val="Arial"/>
        <family val="2"/>
      </rPr>
      <t xml:space="preserve">, </t>
    </r>
    <r>
      <rPr>
        <sz val="9"/>
        <rFont val="細明體"/>
        <family val="3"/>
        <charset val="136"/>
      </rPr>
      <t>粉紅色</t>
    </r>
    <r>
      <rPr>
        <sz val="9"/>
        <rFont val="Arial"/>
        <family val="2"/>
      </rPr>
      <t xml:space="preserve">, </t>
    </r>
    <r>
      <rPr>
        <sz val="9"/>
        <rFont val="細明體"/>
        <family val="3"/>
        <charset val="136"/>
      </rPr>
      <t>粉藍色</t>
    </r>
    <r>
      <rPr>
        <sz val="9"/>
        <rFont val="Arial"/>
        <family val="2"/>
      </rPr>
      <t>)</t>
    </r>
  </si>
  <si>
    <r>
      <t>純天然草本驅蚊油</t>
    </r>
    <r>
      <rPr>
        <sz val="9"/>
        <rFont val="Arial"/>
        <family val="2"/>
      </rPr>
      <t xml:space="preserve"> - </t>
    </r>
    <r>
      <rPr>
        <b/>
        <sz val="9"/>
        <color rgb="FFFF0000"/>
        <rFont val="Arial"/>
        <family val="2"/>
      </rPr>
      <t>噴霧式</t>
    </r>
    <r>
      <rPr>
        <sz val="9"/>
        <rFont val="Arial"/>
        <family val="2"/>
      </rPr>
      <t xml:space="preserve"> (Herbal Mosquito Repellent - </t>
    </r>
    <r>
      <rPr>
        <b/>
        <sz val="9"/>
        <color rgb="FFFF0000"/>
        <rFont val="Arial"/>
        <family val="2"/>
      </rPr>
      <t>Spray</t>
    </r>
    <r>
      <rPr>
        <sz val="9"/>
        <rFont val="Arial"/>
        <family val="2"/>
      </rPr>
      <t xml:space="preserve">) - 55ml </t>
    </r>
  </si>
  <si>
    <r>
      <t>濕疹舒緩修復霜 (Eczema care protectant cream) - 80g  (</t>
    </r>
    <r>
      <rPr>
        <b/>
        <sz val="9"/>
        <color rgb="FFFF0000"/>
        <rFont val="Arial"/>
        <family val="2"/>
      </rPr>
      <t>兩件裝</t>
    </r>
    <r>
      <rPr>
        <sz val="9"/>
        <rFont val="Arial"/>
        <family val="2"/>
      </rPr>
      <t>)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</si>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</sst>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HK$&quot;#,##0.0_);[Red]\(&quot;HK$&quot;#,##0.0\)"/>
  </numFmts>
  <fonts count="37" x14ac:knownFonts="1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8"/>
      <name val="Arial"/>
      <family val="2"/>
    </font>
    <font>
      <sz val="8"/>
      <name val="Arial"/>
      <family val="2"/>
    </font>
    <font>
      <sz val="10"/>
      <name val="細明體"/>
      <family val="3"/>
      <charset val="136"/>
    </font>
    <font>
      <b/>
      <sz val="9"/>
      <color indexed="10"/>
      <name val="Arial"/>
      <family val="2"/>
    </font>
    <font>
      <sz val="9"/>
      <color indexed="48"/>
      <name val="Arial"/>
      <family val="2"/>
    </font>
    <font>
      <sz val="8"/>
      <color indexed="48"/>
      <name val="Arial"/>
      <family val="2"/>
    </font>
    <font>
      <b/>
      <sz val="9"/>
      <color indexed="48"/>
      <name val="Arial"/>
      <family val="2"/>
    </font>
    <font>
      <sz val="9"/>
      <color indexed="10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9"/>
      <color indexed="16"/>
      <name val="Arial"/>
      <family val="2"/>
    </font>
    <font>
      <b/>
      <sz val="10"/>
      <name val="Arial"/>
      <family val="2"/>
    </font>
    <font>
      <sz val="10"/>
      <color indexed="58"/>
      <name val="Arial"/>
      <family val="2"/>
    </font>
    <font>
      <sz val="10"/>
      <color indexed="58"/>
      <name val="細明體"/>
      <family val="3"/>
      <charset val="136"/>
    </font>
    <font>
      <sz val="10"/>
      <color indexed="10"/>
      <name val="細明體"/>
      <family val="3"/>
      <charset val="136"/>
    </font>
    <font>
      <b/>
      <sz val="10"/>
      <name val="細明體"/>
      <family val="3"/>
      <charset val="136"/>
    </font>
    <font>
      <b/>
      <sz val="9"/>
      <color indexed="10"/>
      <name val="細明體"/>
      <family val="3"/>
      <charset val="136"/>
    </font>
    <font>
      <strike/>
      <sz val="9"/>
      <name val="Arial"/>
      <family val="2"/>
    </font>
    <font>
      <sz val="12"/>
      <name val="Arial"/>
      <family val="2"/>
    </font>
    <font>
      <b/>
      <sz val="12"/>
      <color indexed="10"/>
      <name val="細明體"/>
      <family val="3"/>
      <charset val="136"/>
    </font>
    <font>
      <b/>
      <sz val="9"/>
      <name val="細明體"/>
      <family val="3"/>
      <charset val="136"/>
    </font>
    <font>
      <b/>
      <sz val="10"/>
      <color indexed="10"/>
      <name val="Arial"/>
      <family val="2"/>
    </font>
    <font>
      <b/>
      <sz val="9"/>
      <color indexed="10"/>
      <name val="Comic Sans MS"/>
      <family val="4"/>
    </font>
    <font>
      <b/>
      <sz val="9"/>
      <color rgb="FFFF0000"/>
      <name val="Arial"/>
      <family val="2"/>
    </font>
    <font>
      <b/>
      <sz val="9"/>
      <color indexed="10"/>
      <name val="Cambria"/>
      <family val="1"/>
      <scheme val="major"/>
    </font>
    <font>
      <sz val="10"/>
      <color rgb="FFFF0000"/>
      <name val="Arial"/>
      <family val="2"/>
    </font>
    <font>
      <b/>
      <sz val="10"/>
      <color theme="9" tint="-0.499984740745262"/>
      <name val="Calibri"/>
      <family val="2"/>
      <scheme val="minor"/>
    </font>
    <font>
      <sz val="9"/>
      <name val="Cambria"/>
      <family val="1"/>
      <scheme val="major"/>
    </font>
    <font>
      <b/>
      <sz val="9"/>
      <color rgb="FFFF0000"/>
      <name val="細明體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4" fillId="2" borderId="0" xfId="0" applyFont="1" applyFill="1" applyAlignment="1">
      <alignment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3" fontId="9" fillId="0" borderId="0" xfId="1" applyFont="1" applyAlignment="1" applyProtection="1">
      <protection locked="0"/>
    </xf>
    <xf numFmtId="43" fontId="9" fillId="0" borderId="0" xfId="0" applyNumberFormat="1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 applyProtection="1">
      <alignment horizontal="right" vertical="top" wrapText="1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horizontal="left" vertical="top" indent="1"/>
    </xf>
    <xf numFmtId="0" fontId="14" fillId="2" borderId="5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18" fillId="2" borderId="0" xfId="0" applyFont="1" applyFill="1" applyAlignment="1" applyProtection="1">
      <alignment vertical="center" wrapText="1"/>
      <protection locked="0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16" fillId="2" borderId="0" xfId="0" applyFont="1" applyFill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7" fillId="2" borderId="0" xfId="0" applyFont="1" applyFill="1" applyAlignment="1">
      <alignment vertical="top"/>
    </xf>
    <xf numFmtId="0" fontId="19" fillId="2" borderId="0" xfId="0" applyFont="1" applyFill="1" applyAlignment="1">
      <alignment horizontal="center" vertical="top" wrapText="1"/>
    </xf>
    <xf numFmtId="0" fontId="23" fillId="2" borderId="0" xfId="0" applyFont="1" applyFill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right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right" vertical="top" wrapText="1"/>
    </xf>
    <xf numFmtId="164" fontId="5" fillId="4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/>
    </xf>
    <xf numFmtId="0" fontId="4" fillId="2" borderId="0" xfId="0" applyFont="1" applyFill="1">
      <alignment vertical="center"/>
    </xf>
    <xf numFmtId="0" fontId="4" fillId="2" borderId="0" xfId="0" applyFont="1" applyFill="1" applyAlignment="1"/>
    <xf numFmtId="0" fontId="2" fillId="2" borderId="0" xfId="0" applyFont="1" applyFill="1">
      <alignment vertical="center"/>
    </xf>
    <xf numFmtId="0" fontId="11" fillId="2" borderId="0" xfId="0" applyFont="1" applyFill="1" applyProtection="1">
      <alignment vertical="center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top" wrapText="1"/>
    </xf>
    <xf numFmtId="0" fontId="27" fillId="0" borderId="1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left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vertical="top" wrapText="1"/>
    </xf>
    <xf numFmtId="0" fontId="3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 inden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0" fontId="4" fillId="6" borderId="1" xfId="0" applyFont="1" applyFill="1" applyBorder="1" applyAlignment="1">
      <alignment horizontal="right" vertical="top" wrapText="1"/>
    </xf>
    <xf numFmtId="0" fontId="30" fillId="6" borderId="1" xfId="0" applyFont="1" applyFill="1" applyBorder="1" applyAlignment="1" applyProtection="1">
      <alignment vertical="center" wrapText="1"/>
      <protection locked="0"/>
    </xf>
    <xf numFmtId="0" fontId="3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32" fillId="0" borderId="1" xfId="0" applyFont="1" applyBorder="1" applyAlignment="1" applyProtection="1">
      <alignment vertical="center" wrapText="1"/>
      <protection locked="0"/>
    </xf>
    <xf numFmtId="0" fontId="4" fillId="4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24" fillId="2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/>
    </xf>
    <xf numFmtId="0" fontId="26" fillId="2" borderId="1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left" vertical="top" wrapText="1" indent="1"/>
    </xf>
    <xf numFmtId="0" fontId="33" fillId="2" borderId="0" xfId="0" applyFont="1" applyFill="1" applyAlignment="1">
      <alignment horizontal="left" vertical="top" indent="1"/>
    </xf>
    <xf numFmtId="0" fontId="26" fillId="0" borderId="6" xfId="0" applyFont="1" applyBorder="1" applyProtection="1">
      <alignment vertical="center"/>
      <protection locked="0"/>
    </xf>
    <xf numFmtId="0" fontId="26" fillId="0" borderId="8" xfId="0" applyFont="1" applyBorder="1" applyProtection="1">
      <alignment vertical="center"/>
      <protection locked="0"/>
    </xf>
    <xf numFmtId="0" fontId="26" fillId="0" borderId="7" xfId="0" applyFont="1" applyBorder="1" applyProtection="1">
      <alignment vertical="center"/>
      <protection locked="0"/>
    </xf>
    <xf numFmtId="0" fontId="5" fillId="5" borderId="1" xfId="0" applyFont="1" applyFill="1" applyBorder="1" applyAlignment="1">
      <alignment horizontal="right" vertical="center" wrapText="1"/>
    </xf>
    <xf numFmtId="164" fontId="5" fillId="5" borderId="6" xfId="0" applyNumberFormat="1" applyFont="1" applyFill="1" applyBorder="1" applyAlignment="1">
      <alignment horizontal="right" vertical="center" wrapText="1"/>
    </xf>
    <xf numFmtId="164" fontId="5" fillId="5" borderId="7" xfId="0" applyNumberFormat="1" applyFont="1" applyFill="1" applyBorder="1" applyAlignment="1">
      <alignment horizontal="right" vertical="center" wrapText="1"/>
    </xf>
    <xf numFmtId="164" fontId="5" fillId="4" borderId="6" xfId="0" applyNumberFormat="1" applyFont="1" applyFill="1" applyBorder="1" applyAlignment="1">
      <alignment horizontal="right" vertical="center" wrapText="1"/>
    </xf>
    <xf numFmtId="164" fontId="5" fillId="4" borderId="7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topLeftCell="A15" zoomScale="103" zoomScaleNormal="90" workbookViewId="0">
      <selection activeCell="F20" sqref="F20"/>
    </sheetView>
  </sheetViews>
  <sheetFormatPr defaultColWidth="9" defaultRowHeight="11.4" x14ac:dyDescent="0.25"/>
  <cols>
    <col min="1" max="1" width="8.33203125" style="6" customWidth="1"/>
    <col min="2" max="2" width="4.33203125" style="6" customWidth="1"/>
    <col min="3" max="3" width="35.33203125" style="6" customWidth="1"/>
    <col min="4" max="4" width="6.109375" style="8" customWidth="1"/>
    <col min="5" max="5" width="6.33203125" style="6" customWidth="1"/>
    <col min="6" max="6" width="11.6640625" style="6" customWidth="1"/>
    <col min="7" max="7" width="21.88671875" style="6" customWidth="1"/>
    <col min="8" max="8" width="6.6640625" style="26" hidden="1" customWidth="1"/>
    <col min="9" max="9" width="8.33203125" style="26" hidden="1" customWidth="1"/>
    <col min="10" max="10" width="6.6640625" style="26" hidden="1" customWidth="1"/>
    <col min="11" max="11" width="1.109375" style="1" hidden="1" customWidth="1"/>
    <col min="12" max="12" width="7.33203125" style="1" hidden="1" customWidth="1"/>
    <col min="13" max="13" width="3.5546875" style="54" hidden="1" customWidth="1"/>
    <col min="14" max="14" width="9" style="1" hidden="1" customWidth="1"/>
    <col min="15" max="15" width="9" style="1" customWidth="1"/>
    <col min="16" max="16384" width="9" style="1"/>
  </cols>
  <sheetData>
    <row r="1" spans="1:13" ht="15.6" x14ac:dyDescent="0.25">
      <c r="A1" s="94" t="s">
        <v>41</v>
      </c>
      <c r="B1" s="94"/>
      <c r="C1" s="94"/>
      <c r="D1" s="94"/>
      <c r="E1" s="94"/>
      <c r="F1" s="94"/>
      <c r="G1" s="94"/>
    </row>
    <row r="2" spans="1:13" s="7" customFormat="1" ht="17.25" customHeight="1" x14ac:dyDescent="0.2">
      <c r="A2" s="106" t="s">
        <v>82</v>
      </c>
      <c r="B2" s="107"/>
      <c r="C2" s="107"/>
      <c r="D2" s="107"/>
      <c r="E2" s="107"/>
      <c r="F2" s="107"/>
      <c r="G2" s="107"/>
      <c r="H2" s="27"/>
      <c r="I2" s="27"/>
      <c r="J2" s="27"/>
      <c r="M2" s="55"/>
    </row>
    <row r="3" spans="1:13" ht="15" customHeight="1" x14ac:dyDescent="0.25">
      <c r="A3" s="45" t="s">
        <v>50</v>
      </c>
      <c r="B3" s="43"/>
      <c r="C3" s="44"/>
      <c r="D3" s="44"/>
      <c r="E3" s="44"/>
      <c r="F3" s="44"/>
      <c r="G3" s="44"/>
    </row>
    <row r="4" spans="1:13" ht="15" customHeight="1" x14ac:dyDescent="0.25">
      <c r="A4" s="92" t="s">
        <v>85</v>
      </c>
      <c r="B4" s="92"/>
      <c r="C4" s="92"/>
      <c r="D4" s="92"/>
      <c r="E4" s="92"/>
      <c r="F4" s="92"/>
      <c r="G4" s="92"/>
    </row>
    <row r="5" spans="1:13" ht="62.4" customHeight="1" x14ac:dyDescent="0.25">
      <c r="A5" s="91" t="s">
        <v>91</v>
      </c>
      <c r="B5" s="92"/>
      <c r="C5" s="92"/>
      <c r="D5" s="92"/>
      <c r="E5" s="92"/>
      <c r="F5" s="92"/>
      <c r="G5" s="92"/>
    </row>
    <row r="6" spans="1:13" ht="15" customHeight="1" x14ac:dyDescent="0.25">
      <c r="A6" s="92" t="s">
        <v>83</v>
      </c>
      <c r="B6" s="92"/>
      <c r="C6" s="92"/>
      <c r="D6" s="92"/>
      <c r="E6" s="92"/>
      <c r="F6" s="92"/>
      <c r="G6" s="92"/>
    </row>
    <row r="7" spans="1:13" ht="15" customHeight="1" x14ac:dyDescent="0.25">
      <c r="A7" s="92" t="s">
        <v>84</v>
      </c>
      <c r="B7" s="92"/>
      <c r="C7" s="92"/>
      <c r="D7" s="92"/>
      <c r="E7" s="92"/>
      <c r="F7" s="92"/>
      <c r="G7" s="92"/>
    </row>
    <row r="8" spans="1:13" ht="15" customHeight="1" x14ac:dyDescent="0.25">
      <c r="A8" s="92" t="s">
        <v>89</v>
      </c>
      <c r="B8" s="92"/>
      <c r="C8" s="92"/>
      <c r="D8" s="92"/>
      <c r="E8" s="92"/>
      <c r="F8" s="92"/>
      <c r="G8" s="92"/>
    </row>
    <row r="9" spans="1:13" ht="15" customHeight="1" x14ac:dyDescent="0.25">
      <c r="A9" s="92" t="s">
        <v>86</v>
      </c>
      <c r="B9" s="92"/>
      <c r="C9" s="92"/>
      <c r="D9" s="92"/>
      <c r="E9" s="92"/>
      <c r="F9" s="92"/>
      <c r="G9" s="92"/>
    </row>
    <row r="10" spans="1:13" ht="20.25" customHeight="1" x14ac:dyDescent="0.25">
      <c r="A10" s="96" t="s">
        <v>87</v>
      </c>
      <c r="B10" s="97"/>
      <c r="C10" s="97"/>
      <c r="D10" s="97"/>
      <c r="E10" s="97"/>
      <c r="F10" s="97"/>
      <c r="G10" s="97"/>
      <c r="H10" s="28"/>
      <c r="I10" s="28"/>
      <c r="J10" s="28"/>
    </row>
    <row r="11" spans="1:13" ht="15" customHeight="1" x14ac:dyDescent="0.25">
      <c r="A11" s="9" t="s">
        <v>1</v>
      </c>
      <c r="B11" s="98"/>
      <c r="C11" s="99"/>
      <c r="D11" s="99"/>
      <c r="E11" s="100"/>
      <c r="F11" s="10" t="s">
        <v>53</v>
      </c>
      <c r="G11" s="59"/>
    </row>
    <row r="12" spans="1:13" ht="52.5" customHeight="1" x14ac:dyDescent="0.25">
      <c r="A12" s="9" t="s">
        <v>2</v>
      </c>
      <c r="B12" s="93" t="s">
        <v>122</v>
      </c>
      <c r="C12" s="93"/>
      <c r="D12" s="93"/>
      <c r="E12" s="93"/>
      <c r="F12" s="93"/>
      <c r="G12" s="60"/>
      <c r="M12" s="56" t="s">
        <v>60</v>
      </c>
    </row>
    <row r="13" spans="1:13" ht="36" customHeight="1" x14ac:dyDescent="0.25">
      <c r="A13" s="11" t="s">
        <v>4</v>
      </c>
      <c r="B13" s="95" t="s">
        <v>5</v>
      </c>
      <c r="C13" s="95"/>
      <c r="D13" s="13" t="s">
        <v>7</v>
      </c>
      <c r="E13" s="12" t="s">
        <v>6</v>
      </c>
      <c r="F13" s="12" t="s">
        <v>8</v>
      </c>
      <c r="G13" s="12" t="s">
        <v>3</v>
      </c>
      <c r="H13" s="29" t="s">
        <v>36</v>
      </c>
      <c r="I13" s="29" t="s">
        <v>42</v>
      </c>
      <c r="J13" s="29" t="s">
        <v>43</v>
      </c>
    </row>
    <row r="14" spans="1:13" ht="22.8" x14ac:dyDescent="0.2">
      <c r="A14" s="17" t="s">
        <v>12</v>
      </c>
      <c r="B14" s="14" t="s">
        <v>13</v>
      </c>
      <c r="C14" s="15" t="s">
        <v>98</v>
      </c>
      <c r="D14" s="69">
        <v>62</v>
      </c>
      <c r="E14" s="48"/>
      <c r="F14" s="49">
        <f>D14*E14</f>
        <v>0</v>
      </c>
      <c r="G14" s="33"/>
      <c r="H14" s="30">
        <v>16</v>
      </c>
      <c r="I14" s="30">
        <f>E14*H14</f>
        <v>0</v>
      </c>
      <c r="J14" s="30" t="s">
        <v>44</v>
      </c>
    </row>
    <row r="15" spans="1:13" ht="22.8" x14ac:dyDescent="0.25">
      <c r="A15" s="18"/>
      <c r="B15" s="14" t="s">
        <v>14</v>
      </c>
      <c r="C15" s="15" t="s">
        <v>99</v>
      </c>
      <c r="D15" s="69">
        <v>62</v>
      </c>
      <c r="E15" s="48"/>
      <c r="F15" s="49">
        <f>D15*E15</f>
        <v>0</v>
      </c>
      <c r="G15" s="33"/>
      <c r="H15" s="30">
        <v>16</v>
      </c>
      <c r="I15" s="30">
        <f>E15*H15</f>
        <v>0</v>
      </c>
      <c r="J15" s="30" t="s">
        <v>44</v>
      </c>
    </row>
    <row r="16" spans="1:13" ht="16.5" customHeight="1" x14ac:dyDescent="0.25">
      <c r="A16" s="19"/>
      <c r="B16" s="14" t="s">
        <v>15</v>
      </c>
      <c r="C16" s="15" t="s">
        <v>100</v>
      </c>
      <c r="D16" s="69">
        <v>73</v>
      </c>
      <c r="E16" s="48"/>
      <c r="F16" s="49">
        <f t="shared" ref="F16:F46" si="0">D16*E16</f>
        <v>0</v>
      </c>
      <c r="G16" s="33"/>
      <c r="H16" s="30">
        <v>33</v>
      </c>
      <c r="I16" s="30">
        <f t="shared" ref="I16:I48" si="1">E16*H16</f>
        <v>0</v>
      </c>
      <c r="J16" s="30" t="s">
        <v>44</v>
      </c>
    </row>
    <row r="17" spans="1:10" ht="16.5" customHeight="1" x14ac:dyDescent="0.25">
      <c r="A17" s="24"/>
      <c r="B17" s="14" t="s">
        <v>17</v>
      </c>
      <c r="C17" s="15" t="s">
        <v>101</v>
      </c>
      <c r="D17" s="69">
        <v>73</v>
      </c>
      <c r="E17" s="48"/>
      <c r="F17" s="49">
        <f t="shared" si="0"/>
        <v>0</v>
      </c>
      <c r="G17" s="33"/>
      <c r="H17" s="30">
        <v>42</v>
      </c>
      <c r="I17" s="30">
        <f t="shared" si="1"/>
        <v>0</v>
      </c>
      <c r="J17" s="30" t="s">
        <v>44</v>
      </c>
    </row>
    <row r="18" spans="1:10" ht="22.2" customHeight="1" x14ac:dyDescent="0.25">
      <c r="A18" s="23" t="s">
        <v>102</v>
      </c>
      <c r="B18" s="14" t="s">
        <v>18</v>
      </c>
      <c r="C18" s="15" t="s">
        <v>103</v>
      </c>
      <c r="D18" s="69">
        <v>79</v>
      </c>
      <c r="E18" s="48"/>
      <c r="F18" s="49">
        <f t="shared" si="0"/>
        <v>0</v>
      </c>
      <c r="G18" s="58"/>
      <c r="H18" s="30">
        <v>42</v>
      </c>
      <c r="I18" s="30">
        <f t="shared" si="1"/>
        <v>0</v>
      </c>
      <c r="J18" s="30" t="s">
        <v>44</v>
      </c>
    </row>
    <row r="19" spans="1:10" ht="40.799999999999997" customHeight="1" x14ac:dyDescent="0.25">
      <c r="A19" s="23"/>
      <c r="B19" s="14" t="s">
        <v>37</v>
      </c>
      <c r="C19" s="15" t="s">
        <v>90</v>
      </c>
      <c r="D19" s="69">
        <v>93</v>
      </c>
      <c r="E19" s="48"/>
      <c r="F19" s="49">
        <f t="shared" si="0"/>
        <v>0</v>
      </c>
      <c r="G19" s="33"/>
      <c r="H19" s="30">
        <v>96</v>
      </c>
      <c r="I19" s="30">
        <f>E19*H19</f>
        <v>0</v>
      </c>
      <c r="J19" s="30" t="s">
        <v>45</v>
      </c>
    </row>
    <row r="20" spans="1:10" ht="30.6" customHeight="1" x14ac:dyDescent="0.25">
      <c r="A20" s="87"/>
      <c r="B20" s="14" t="s">
        <v>54</v>
      </c>
      <c r="C20" s="62" t="s">
        <v>68</v>
      </c>
      <c r="D20" s="70">
        <v>78</v>
      </c>
      <c r="E20" s="50"/>
      <c r="F20" s="51">
        <f t="shared" si="0"/>
        <v>0</v>
      </c>
      <c r="G20" s="63"/>
      <c r="H20" s="30">
        <v>41</v>
      </c>
      <c r="I20" s="30">
        <f t="shared" si="1"/>
        <v>0</v>
      </c>
      <c r="J20" s="30" t="s">
        <v>44</v>
      </c>
    </row>
    <row r="21" spans="1:10" ht="16.5" customHeight="1" x14ac:dyDescent="0.25">
      <c r="A21" s="87"/>
      <c r="B21" s="14" t="s">
        <v>39</v>
      </c>
      <c r="C21" s="14" t="s">
        <v>104</v>
      </c>
      <c r="D21" s="69">
        <v>73</v>
      </c>
      <c r="E21" s="48"/>
      <c r="F21" s="49">
        <f t="shared" si="0"/>
        <v>0</v>
      </c>
      <c r="G21" s="58"/>
      <c r="H21" s="30">
        <v>19</v>
      </c>
      <c r="I21" s="30">
        <f t="shared" si="1"/>
        <v>0</v>
      </c>
      <c r="J21" s="30" t="s">
        <v>44</v>
      </c>
    </row>
    <row r="22" spans="1:10" ht="26.4" customHeight="1" x14ac:dyDescent="0.25">
      <c r="A22" s="87"/>
      <c r="B22" s="14" t="s">
        <v>78</v>
      </c>
      <c r="C22" s="14" t="s">
        <v>81</v>
      </c>
      <c r="D22" s="69">
        <v>116</v>
      </c>
      <c r="E22" s="48"/>
      <c r="F22" s="51">
        <f t="shared" si="0"/>
        <v>0</v>
      </c>
      <c r="G22" s="81"/>
      <c r="H22" s="30">
        <v>120</v>
      </c>
      <c r="I22" s="30">
        <f>E22*H22</f>
        <v>0</v>
      </c>
      <c r="J22" s="30" t="s">
        <v>44</v>
      </c>
    </row>
    <row r="23" spans="1:10" ht="26.4" customHeight="1" x14ac:dyDescent="0.25">
      <c r="A23" s="80"/>
      <c r="B23" s="46" t="s">
        <v>79</v>
      </c>
      <c r="C23" s="14" t="s">
        <v>121</v>
      </c>
      <c r="D23" s="69">
        <v>196</v>
      </c>
      <c r="E23" s="48"/>
      <c r="F23" s="51">
        <f t="shared" si="0"/>
        <v>0</v>
      </c>
      <c r="G23" s="58"/>
      <c r="H23" s="30">
        <v>240</v>
      </c>
      <c r="I23" s="30">
        <f>E23*H23</f>
        <v>0</v>
      </c>
      <c r="J23" s="30" t="s">
        <v>44</v>
      </c>
    </row>
    <row r="24" spans="1:10" ht="18" customHeight="1" x14ac:dyDescent="0.25">
      <c r="A24" s="18"/>
      <c r="B24" s="46" t="s">
        <v>80</v>
      </c>
      <c r="C24" s="62" t="s">
        <v>105</v>
      </c>
      <c r="D24" s="70">
        <v>83</v>
      </c>
      <c r="E24" s="50"/>
      <c r="F24" s="51">
        <f t="shared" si="0"/>
        <v>0</v>
      </c>
      <c r="G24" s="81"/>
      <c r="H24" s="30">
        <v>45</v>
      </c>
      <c r="I24" s="30">
        <f>E24*H24</f>
        <v>0</v>
      </c>
      <c r="J24" s="30" t="s">
        <v>44</v>
      </c>
    </row>
    <row r="25" spans="1:10" ht="16.5" customHeight="1" x14ac:dyDescent="0.25">
      <c r="A25" s="20" t="s">
        <v>9</v>
      </c>
      <c r="B25" s="14" t="s">
        <v>16</v>
      </c>
      <c r="C25" s="16" t="s">
        <v>106</v>
      </c>
      <c r="D25" s="69">
        <v>30</v>
      </c>
      <c r="E25" s="48"/>
      <c r="F25" s="51">
        <f t="shared" si="0"/>
        <v>0</v>
      </c>
      <c r="G25" s="33"/>
      <c r="H25" s="30">
        <v>13</v>
      </c>
      <c r="I25" s="30">
        <f t="shared" si="1"/>
        <v>0</v>
      </c>
      <c r="J25" s="30" t="s">
        <v>44</v>
      </c>
    </row>
    <row r="26" spans="1:10" ht="16.5" customHeight="1" x14ac:dyDescent="0.25">
      <c r="A26" s="21"/>
      <c r="B26" s="46" t="s">
        <v>33</v>
      </c>
      <c r="C26" s="47" t="s">
        <v>107</v>
      </c>
      <c r="D26" s="69">
        <v>34</v>
      </c>
      <c r="E26" s="48"/>
      <c r="F26" s="49">
        <f t="shared" si="0"/>
        <v>0</v>
      </c>
      <c r="G26" s="58"/>
      <c r="H26" s="30">
        <v>13</v>
      </c>
      <c r="I26" s="30">
        <f t="shared" si="1"/>
        <v>0</v>
      </c>
      <c r="J26" s="30" t="s">
        <v>44</v>
      </c>
    </row>
    <row r="27" spans="1:10" ht="16.5" customHeight="1" x14ac:dyDescent="0.25">
      <c r="A27" s="21"/>
      <c r="B27" s="46" t="s">
        <v>34</v>
      </c>
      <c r="C27" s="47" t="s">
        <v>108</v>
      </c>
      <c r="D27" s="69">
        <v>34</v>
      </c>
      <c r="E27" s="48"/>
      <c r="F27" s="49">
        <f t="shared" si="0"/>
        <v>0</v>
      </c>
      <c r="G27" s="58"/>
      <c r="H27" s="30">
        <v>13</v>
      </c>
      <c r="I27" s="30">
        <f t="shared" si="1"/>
        <v>0</v>
      </c>
      <c r="J27" s="30" t="s">
        <v>44</v>
      </c>
    </row>
    <row r="28" spans="1:10" ht="16.5" customHeight="1" x14ac:dyDescent="0.25">
      <c r="A28" s="22"/>
      <c r="B28" s="71" t="s">
        <v>35</v>
      </c>
      <c r="C28" s="72" t="s">
        <v>109</v>
      </c>
      <c r="D28" s="69">
        <v>34</v>
      </c>
      <c r="E28" s="74"/>
      <c r="F28" s="75">
        <f t="shared" si="0"/>
        <v>0</v>
      </c>
      <c r="G28" s="76"/>
      <c r="H28" s="30">
        <v>13</v>
      </c>
      <c r="I28" s="30">
        <f t="shared" si="1"/>
        <v>0</v>
      </c>
      <c r="J28" s="30" t="s">
        <v>44</v>
      </c>
    </row>
    <row r="29" spans="1:10" ht="26.25" customHeight="1" x14ac:dyDescent="0.2">
      <c r="A29" s="64"/>
      <c r="B29" s="14" t="s">
        <v>19</v>
      </c>
      <c r="C29" s="15" t="s">
        <v>52</v>
      </c>
      <c r="D29" s="69">
        <v>65</v>
      </c>
      <c r="E29" s="48"/>
      <c r="F29" s="49">
        <f>D29*E29</f>
        <v>0</v>
      </c>
      <c r="G29" s="33"/>
      <c r="H29" s="30">
        <v>43</v>
      </c>
      <c r="I29" s="30">
        <f>E29*H29</f>
        <v>0</v>
      </c>
      <c r="J29" s="30" t="s">
        <v>44</v>
      </c>
    </row>
    <row r="30" spans="1:10" ht="16.5" customHeight="1" x14ac:dyDescent="0.25">
      <c r="A30" s="65"/>
      <c r="B30" s="14" t="s">
        <v>20</v>
      </c>
      <c r="C30" s="16" t="s">
        <v>110</v>
      </c>
      <c r="D30" s="69">
        <v>60</v>
      </c>
      <c r="E30" s="48"/>
      <c r="F30" s="49">
        <f>D30*E30</f>
        <v>0</v>
      </c>
      <c r="G30" s="58"/>
      <c r="H30" s="30">
        <v>80</v>
      </c>
      <c r="I30" s="30">
        <f>E30*H30</f>
        <v>0</v>
      </c>
      <c r="J30" s="30" t="s">
        <v>44</v>
      </c>
    </row>
    <row r="31" spans="1:10" ht="29.25" customHeight="1" x14ac:dyDescent="0.2">
      <c r="A31" s="68" t="s">
        <v>72</v>
      </c>
      <c r="B31" s="14" t="s">
        <v>51</v>
      </c>
      <c r="C31" s="14" t="s">
        <v>62</v>
      </c>
      <c r="D31" s="69">
        <v>73</v>
      </c>
      <c r="E31" s="48"/>
      <c r="F31" s="49">
        <f>D31*E31</f>
        <v>0</v>
      </c>
      <c r="G31" s="33"/>
      <c r="H31" s="30">
        <v>112</v>
      </c>
      <c r="I31" s="30">
        <f>E31*H31</f>
        <v>0</v>
      </c>
      <c r="J31" s="30" t="s">
        <v>44</v>
      </c>
    </row>
    <row r="32" spans="1:10" ht="29.25" customHeight="1" x14ac:dyDescent="0.25">
      <c r="A32" s="65"/>
      <c r="B32" s="14" t="s">
        <v>61</v>
      </c>
      <c r="C32" s="14" t="s">
        <v>77</v>
      </c>
      <c r="D32" s="69">
        <v>78</v>
      </c>
      <c r="E32" s="48"/>
      <c r="F32" s="49">
        <f>D32*E32</f>
        <v>0</v>
      </c>
      <c r="G32" s="33"/>
      <c r="H32" s="30">
        <v>42</v>
      </c>
      <c r="I32" s="30">
        <f>E32*H32</f>
        <v>0</v>
      </c>
      <c r="J32" s="30" t="s">
        <v>44</v>
      </c>
    </row>
    <row r="33" spans="1:13" ht="16.5" customHeight="1" x14ac:dyDescent="0.25">
      <c r="A33" s="20" t="s">
        <v>10</v>
      </c>
      <c r="B33" s="71" t="s">
        <v>21</v>
      </c>
      <c r="C33" s="77" t="s">
        <v>111</v>
      </c>
      <c r="D33" s="73">
        <v>54</v>
      </c>
      <c r="E33" s="74"/>
      <c r="F33" s="75">
        <f t="shared" si="0"/>
        <v>0</v>
      </c>
      <c r="G33" s="78"/>
      <c r="H33" s="30">
        <v>112</v>
      </c>
      <c r="I33" s="30">
        <f t="shared" si="1"/>
        <v>0</v>
      </c>
      <c r="J33" s="30" t="s">
        <v>44</v>
      </c>
      <c r="M33" s="53" t="s">
        <v>58</v>
      </c>
    </row>
    <row r="34" spans="1:13" ht="16.5" customHeight="1" x14ac:dyDescent="0.25">
      <c r="A34" s="24"/>
      <c r="B34" s="71" t="s">
        <v>22</v>
      </c>
      <c r="C34" s="77" t="s">
        <v>112</v>
      </c>
      <c r="D34" s="73">
        <v>58</v>
      </c>
      <c r="E34" s="74"/>
      <c r="F34" s="75">
        <f t="shared" si="0"/>
        <v>0</v>
      </c>
      <c r="G34" s="78"/>
      <c r="H34" s="30">
        <v>112</v>
      </c>
      <c r="I34" s="30">
        <f t="shared" si="1"/>
        <v>0</v>
      </c>
      <c r="J34" s="30" t="s">
        <v>44</v>
      </c>
      <c r="M34" s="53" t="s">
        <v>59</v>
      </c>
    </row>
    <row r="35" spans="1:13" ht="16.5" customHeight="1" x14ac:dyDescent="0.25">
      <c r="A35" s="24"/>
      <c r="B35" s="46" t="s">
        <v>23</v>
      </c>
      <c r="C35" s="47" t="s">
        <v>113</v>
      </c>
      <c r="D35" s="70">
        <v>44</v>
      </c>
      <c r="E35" s="50"/>
      <c r="F35" s="51">
        <f t="shared" si="0"/>
        <v>0</v>
      </c>
      <c r="G35" s="58"/>
      <c r="H35" s="30">
        <v>40</v>
      </c>
      <c r="I35" s="30">
        <f t="shared" si="1"/>
        <v>0</v>
      </c>
      <c r="J35" s="30" t="s">
        <v>44</v>
      </c>
      <c r="L35" s="54" t="s">
        <v>71</v>
      </c>
      <c r="M35" s="53" t="s">
        <v>57</v>
      </c>
    </row>
    <row r="36" spans="1:13" ht="16.5" customHeight="1" x14ac:dyDescent="0.25">
      <c r="A36" s="24"/>
      <c r="B36" s="14" t="s">
        <v>24</v>
      </c>
      <c r="C36" s="16" t="s">
        <v>114</v>
      </c>
      <c r="D36" s="69">
        <v>44</v>
      </c>
      <c r="E36" s="48"/>
      <c r="F36" s="49">
        <f t="shared" si="0"/>
        <v>0</v>
      </c>
      <c r="G36" s="58"/>
      <c r="H36" s="30">
        <v>40</v>
      </c>
      <c r="I36" s="30">
        <f t="shared" si="1"/>
        <v>0</v>
      </c>
      <c r="J36" s="30" t="s">
        <v>44</v>
      </c>
      <c r="L36" s="54" t="s">
        <v>71</v>
      </c>
      <c r="M36" s="53" t="s">
        <v>56</v>
      </c>
    </row>
    <row r="37" spans="1:13" ht="16.5" customHeight="1" x14ac:dyDescent="0.25">
      <c r="A37" s="24"/>
      <c r="B37" s="14" t="s">
        <v>27</v>
      </c>
      <c r="C37" s="16" t="s">
        <v>115</v>
      </c>
      <c r="D37" s="69">
        <v>49</v>
      </c>
      <c r="E37" s="48"/>
      <c r="F37" s="49">
        <f t="shared" si="0"/>
        <v>0</v>
      </c>
      <c r="G37" s="33"/>
      <c r="H37" s="30">
        <v>93</v>
      </c>
      <c r="I37" s="30">
        <f t="shared" si="1"/>
        <v>0</v>
      </c>
      <c r="J37" s="30" t="s">
        <v>46</v>
      </c>
      <c r="L37" s="54" t="s">
        <v>70</v>
      </c>
      <c r="M37" s="53" t="s">
        <v>63</v>
      </c>
    </row>
    <row r="38" spans="1:13" ht="27" customHeight="1" x14ac:dyDescent="0.25">
      <c r="A38" s="24"/>
      <c r="B38" s="14" t="s">
        <v>38</v>
      </c>
      <c r="C38" s="15" t="s">
        <v>92</v>
      </c>
      <c r="D38" s="69">
        <v>26</v>
      </c>
      <c r="E38" s="48"/>
      <c r="F38" s="49">
        <f t="shared" si="0"/>
        <v>0</v>
      </c>
      <c r="G38" s="33"/>
      <c r="H38" s="30">
        <v>65</v>
      </c>
      <c r="I38" s="30">
        <f t="shared" si="1"/>
        <v>0</v>
      </c>
      <c r="J38" s="30" t="s">
        <v>46</v>
      </c>
      <c r="M38" s="53"/>
    </row>
    <row r="39" spans="1:13" ht="27" customHeight="1" x14ac:dyDescent="0.2">
      <c r="A39" s="79" t="s">
        <v>116</v>
      </c>
      <c r="B39" s="14" t="s">
        <v>95</v>
      </c>
      <c r="C39" s="15" t="s">
        <v>93</v>
      </c>
      <c r="D39" s="69">
        <v>108</v>
      </c>
      <c r="E39" s="48"/>
      <c r="F39" s="49">
        <f t="shared" si="0"/>
        <v>0</v>
      </c>
      <c r="G39" s="33"/>
      <c r="H39" s="30">
        <f>26+220</f>
        <v>246</v>
      </c>
      <c r="I39" s="30"/>
      <c r="J39" s="30" t="s">
        <v>46</v>
      </c>
      <c r="M39" s="53"/>
    </row>
    <row r="40" spans="1:13" ht="27" customHeight="1" x14ac:dyDescent="0.25">
      <c r="A40" s="18"/>
      <c r="B40" s="14" t="s">
        <v>96</v>
      </c>
      <c r="C40" s="15" t="s">
        <v>94</v>
      </c>
      <c r="D40" s="69">
        <v>198</v>
      </c>
      <c r="E40" s="48"/>
      <c r="F40" s="49">
        <f t="shared" si="0"/>
        <v>0</v>
      </c>
      <c r="G40" s="33"/>
      <c r="H40" s="30">
        <f>246*2</f>
        <v>492</v>
      </c>
      <c r="I40" s="30"/>
      <c r="J40" s="30" t="s">
        <v>46</v>
      </c>
      <c r="M40" s="53"/>
    </row>
    <row r="41" spans="1:13" ht="26.25" customHeight="1" x14ac:dyDescent="0.25">
      <c r="A41" s="25" t="s">
        <v>11</v>
      </c>
      <c r="B41" s="14" t="s">
        <v>25</v>
      </c>
      <c r="C41" s="15" t="s">
        <v>117</v>
      </c>
      <c r="D41" s="69">
        <v>54</v>
      </c>
      <c r="E41" s="48"/>
      <c r="F41" s="49">
        <f t="shared" si="0"/>
        <v>0</v>
      </c>
      <c r="G41" s="33"/>
      <c r="H41" s="30">
        <v>110</v>
      </c>
      <c r="I41" s="30">
        <f t="shared" si="1"/>
        <v>0</v>
      </c>
      <c r="J41" s="30" t="s">
        <v>46</v>
      </c>
      <c r="M41" s="53"/>
    </row>
    <row r="42" spans="1:13" ht="16.5" customHeight="1" x14ac:dyDescent="0.25">
      <c r="A42" s="24"/>
      <c r="B42" s="14" t="s">
        <v>26</v>
      </c>
      <c r="C42" s="15" t="s">
        <v>118</v>
      </c>
      <c r="D42" s="69">
        <v>62</v>
      </c>
      <c r="E42" s="48"/>
      <c r="F42" s="49">
        <f t="shared" si="0"/>
        <v>0</v>
      </c>
      <c r="G42" s="33"/>
      <c r="H42" s="30">
        <v>110</v>
      </c>
      <c r="I42" s="30">
        <f t="shared" si="1"/>
        <v>0</v>
      </c>
      <c r="J42" s="30" t="s">
        <v>46</v>
      </c>
    </row>
    <row r="43" spans="1:13" ht="29.25" customHeight="1" x14ac:dyDescent="0.25">
      <c r="A43" s="19"/>
      <c r="B43" s="66" t="s">
        <v>64</v>
      </c>
      <c r="C43" s="14" t="s">
        <v>74</v>
      </c>
      <c r="D43" s="69">
        <v>83</v>
      </c>
      <c r="E43" s="48"/>
      <c r="F43" s="49">
        <f t="shared" si="0"/>
        <v>0</v>
      </c>
      <c r="G43" s="61"/>
      <c r="H43" s="30">
        <v>52</v>
      </c>
      <c r="I43" s="30">
        <f t="shared" si="1"/>
        <v>0</v>
      </c>
      <c r="J43" s="30" t="s">
        <v>44</v>
      </c>
    </row>
    <row r="44" spans="1:13" ht="29.25" customHeight="1" x14ac:dyDescent="0.25">
      <c r="A44" s="67"/>
      <c r="B44" s="66" t="s">
        <v>65</v>
      </c>
      <c r="C44" s="14" t="s">
        <v>73</v>
      </c>
      <c r="D44" s="69">
        <v>140</v>
      </c>
      <c r="E44" s="48"/>
      <c r="F44" s="49">
        <f t="shared" si="0"/>
        <v>0</v>
      </c>
      <c r="G44" s="61"/>
      <c r="H44" s="30">
        <v>78</v>
      </c>
      <c r="I44" s="30">
        <f t="shared" si="1"/>
        <v>0</v>
      </c>
      <c r="J44" s="30" t="s">
        <v>44</v>
      </c>
    </row>
    <row r="45" spans="1:13" ht="29.25" customHeight="1" x14ac:dyDescent="0.25">
      <c r="A45" s="24" t="s">
        <v>69</v>
      </c>
      <c r="B45" s="66" t="s">
        <v>66</v>
      </c>
      <c r="C45" s="14" t="s">
        <v>75</v>
      </c>
      <c r="D45" s="69">
        <v>95</v>
      </c>
      <c r="E45" s="48"/>
      <c r="F45" s="49">
        <f t="shared" si="0"/>
        <v>0</v>
      </c>
      <c r="G45" s="61"/>
      <c r="H45" s="30">
        <v>52</v>
      </c>
      <c r="I45" s="30">
        <f t="shared" si="1"/>
        <v>0</v>
      </c>
      <c r="J45" s="30" t="s">
        <v>44</v>
      </c>
    </row>
    <row r="46" spans="1:13" ht="29.25" customHeight="1" x14ac:dyDescent="0.25">
      <c r="A46" s="18"/>
      <c r="B46" s="66" t="s">
        <v>67</v>
      </c>
      <c r="C46" s="14" t="s">
        <v>76</v>
      </c>
      <c r="D46" s="69">
        <v>160</v>
      </c>
      <c r="E46" s="48"/>
      <c r="F46" s="49">
        <f t="shared" si="0"/>
        <v>0</v>
      </c>
      <c r="G46" s="33"/>
      <c r="H46" s="30">
        <v>78</v>
      </c>
      <c r="I46" s="30">
        <f t="shared" si="1"/>
        <v>0</v>
      </c>
      <c r="J46" s="30" t="s">
        <v>44</v>
      </c>
    </row>
    <row r="47" spans="1:13" ht="33.6" customHeight="1" x14ac:dyDescent="0.25">
      <c r="A47" s="24"/>
      <c r="B47" s="14" t="s">
        <v>55</v>
      </c>
      <c r="C47" s="15" t="s">
        <v>120</v>
      </c>
      <c r="D47" s="69">
        <v>68</v>
      </c>
      <c r="E47" s="48"/>
      <c r="F47" s="49">
        <f>D47*E47</f>
        <v>0</v>
      </c>
      <c r="G47" s="61"/>
      <c r="H47" s="30">
        <v>65</v>
      </c>
      <c r="I47" s="30">
        <f>E47*H47</f>
        <v>0</v>
      </c>
      <c r="J47" s="30" t="s">
        <v>44</v>
      </c>
    </row>
    <row r="48" spans="1:13" ht="27" customHeight="1" x14ac:dyDescent="0.25">
      <c r="A48" s="23" t="s">
        <v>31</v>
      </c>
      <c r="B48" s="14" t="s">
        <v>32</v>
      </c>
      <c r="C48" s="15" t="s">
        <v>119</v>
      </c>
      <c r="D48" s="69">
        <v>13</v>
      </c>
      <c r="E48" s="48"/>
      <c r="F48" s="49">
        <f>D48*E48</f>
        <v>0</v>
      </c>
      <c r="G48" s="42"/>
      <c r="H48" s="30">
        <v>10</v>
      </c>
      <c r="I48" s="30">
        <f t="shared" si="1"/>
        <v>0</v>
      </c>
      <c r="J48" s="30" t="s">
        <v>44</v>
      </c>
    </row>
    <row r="49" spans="1:10" ht="15.75" customHeight="1" x14ac:dyDescent="0.25">
      <c r="A49" s="82"/>
      <c r="B49" s="38"/>
      <c r="C49" s="40" t="s">
        <v>49</v>
      </c>
      <c r="D49" s="39"/>
      <c r="E49" s="83" t="str">
        <f>IF(SUM(E14:E48)&lt;=0, "", SUM(E14:E48) &amp; " pcs")</f>
        <v/>
      </c>
      <c r="F49" s="52" t="str">
        <f>IF(SUM(F14:F48)&gt;0, SUM(F14:F48), "0")</f>
        <v>0</v>
      </c>
      <c r="G49" s="32">
        <f>SUMIF(J13:J48,"sl",I13:I48)</f>
        <v>0</v>
      </c>
      <c r="H49" s="31" t="str">
        <f>IF(COUNTA(E14:E48)&lt;=0,"0",SUMPRODUCT(H14:H48,E14:E48)+10)</f>
        <v>0</v>
      </c>
      <c r="I49" s="31">
        <f>SUM(I14:I48)</f>
        <v>0</v>
      </c>
      <c r="J49" s="31"/>
    </row>
    <row r="50" spans="1:10" ht="15.75" customHeight="1" x14ac:dyDescent="0.25">
      <c r="A50" s="84" t="s">
        <v>47</v>
      </c>
      <c r="B50" s="34" t="s">
        <v>48</v>
      </c>
      <c r="C50" s="35" t="s">
        <v>88</v>
      </c>
      <c r="D50" s="36"/>
      <c r="E50" s="104" t="str">
        <f>IF(SUM(E14:E48)=0,"to be calculated",IF(F49&gt;=400,"free",IF(F49&lt;=200,"25", 15)))</f>
        <v>to be calculated</v>
      </c>
      <c r="F50" s="105"/>
      <c r="G50" s="32">
        <f>SUMIF(J13:J48,"AS",I13:I48)</f>
        <v>0</v>
      </c>
      <c r="H50" s="30"/>
      <c r="I50" s="30"/>
      <c r="J50" s="30"/>
    </row>
    <row r="51" spans="1:10" ht="15.75" customHeight="1" x14ac:dyDescent="0.25">
      <c r="A51" s="101" t="s">
        <v>0</v>
      </c>
      <c r="B51" s="101"/>
      <c r="C51" s="101"/>
      <c r="D51" s="101"/>
      <c r="E51" s="102" t="str">
        <f>IF(SUM(E14:E48)=0,"0",IF(E50="free",F49,E50+F49))</f>
        <v>0</v>
      </c>
      <c r="F51" s="103"/>
      <c r="G51" s="32">
        <f>VLOOKUP(H52,Sheet2!A2:B16,2,TRUE)</f>
        <v>5.4</v>
      </c>
      <c r="H51" s="30"/>
      <c r="I51" s="30"/>
      <c r="J51" s="30"/>
    </row>
    <row r="52" spans="1:10" ht="15" customHeight="1" x14ac:dyDescent="0.25">
      <c r="A52" s="88" t="s">
        <v>30</v>
      </c>
      <c r="B52" s="88"/>
      <c r="C52" s="88"/>
      <c r="D52" s="88"/>
      <c r="E52" s="89" t="str">
        <f>IF(SUM(E14:E48)&gt;0, ROUNDUP(H52,0) &amp; " g", "to be calculated")</f>
        <v>to be calculated</v>
      </c>
      <c r="F52" s="90"/>
      <c r="G52" s="32" t="e">
        <f>"t"&amp;G51&amp;"-as:" &amp; ROUNDUP(G51*G50/I49,1) &amp; ", sl:" &amp; ROUNDUP(G51*G49/I49,1)</f>
        <v>#DIV/0!</v>
      </c>
      <c r="H52" s="31">
        <f>IF(H49&lt;50, H49, IF(H49&lt;400,H49*1.076, H49*1.093))</f>
        <v>0</v>
      </c>
      <c r="I52" s="31"/>
      <c r="J52" s="31"/>
    </row>
    <row r="53" spans="1:10" x14ac:dyDescent="0.25">
      <c r="A53" s="1"/>
      <c r="B53" s="1"/>
      <c r="C53" s="1"/>
      <c r="D53" s="85"/>
      <c r="E53" s="1"/>
      <c r="F53" s="1"/>
      <c r="G53" s="41"/>
    </row>
    <row r="54" spans="1:10" x14ac:dyDescent="0.25">
      <c r="A54" s="54" t="s">
        <v>97</v>
      </c>
      <c r="B54" s="54"/>
      <c r="C54" s="54"/>
      <c r="D54" s="85"/>
      <c r="E54" s="1"/>
      <c r="F54" s="1"/>
      <c r="G54" s="41"/>
    </row>
    <row r="55" spans="1:10" x14ac:dyDescent="0.25">
      <c r="A55" s="86"/>
      <c r="B55" s="1"/>
      <c r="C55" s="1"/>
      <c r="D55" s="85"/>
      <c r="E55" s="1"/>
      <c r="F55" s="1"/>
      <c r="G55" s="37"/>
    </row>
    <row r="56" spans="1:10" ht="17.25" customHeight="1" x14ac:dyDescent="0.25">
      <c r="A56" s="57"/>
    </row>
  </sheetData>
  <sheetProtection algorithmName="SHA-512" hashValue="dKQg5qgv35yAFx163WnGoUVv+qMrDlde8wxZ/WOF0k99iaONxn/ip/5VXvKbOC5rSrpFXhUcT95heTUPMxr8pQ==" saltValue="FfgXeSQN5dZTJpARghZGiw==" spinCount="100000" sheet="1" formatColumns="0" formatRows="0" autoFilter="0"/>
  <autoFilter ref="E13:E52" xr:uid="{00000000-0009-0000-0000-000000000000}"/>
  <mergeCells count="17">
    <mergeCell ref="A1:G1"/>
    <mergeCell ref="B13:C13"/>
    <mergeCell ref="A10:G10"/>
    <mergeCell ref="B11:E11"/>
    <mergeCell ref="A51:D51"/>
    <mergeCell ref="E51:F51"/>
    <mergeCell ref="E50:F50"/>
    <mergeCell ref="A9:G9"/>
    <mergeCell ref="A2:G2"/>
    <mergeCell ref="A4:G4"/>
    <mergeCell ref="A8:G8"/>
    <mergeCell ref="A52:D52"/>
    <mergeCell ref="E52:F52"/>
    <mergeCell ref="A5:G5"/>
    <mergeCell ref="A6:G6"/>
    <mergeCell ref="B12:F12"/>
    <mergeCell ref="A7:G7"/>
  </mergeCells>
  <phoneticPr fontId="2" type="noConversion"/>
  <printOptions horizontalCentered="1"/>
  <pageMargins left="0.44" right="0.42" top="0.47244094488188981" bottom="0.78740157480314965" header="0.2755905511811023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43" sqref="B43"/>
    </sheetView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workbookViewId="0">
      <selection activeCell="B19" sqref="B19"/>
    </sheetView>
  </sheetViews>
  <sheetFormatPr defaultRowHeight="13.2" x14ac:dyDescent="0.25"/>
  <cols>
    <col min="1" max="1" width="11.5546875" customWidth="1"/>
    <col min="2" max="2" width="11.44140625" customWidth="1"/>
  </cols>
  <sheetData>
    <row r="1" spans="1:3" x14ac:dyDescent="0.2">
      <c r="A1" s="2" t="s">
        <v>28</v>
      </c>
      <c r="B1" s="2" t="s">
        <v>29</v>
      </c>
    </row>
    <row r="2" spans="1:3" x14ac:dyDescent="0.2">
      <c r="A2" s="3">
        <v>0</v>
      </c>
      <c r="B2" s="4">
        <v>5.4</v>
      </c>
    </row>
    <row r="3" spans="1:3" x14ac:dyDescent="0.2">
      <c r="A3" s="3">
        <v>30</v>
      </c>
      <c r="B3" s="4">
        <v>5.4</v>
      </c>
    </row>
    <row r="4" spans="1:3" x14ac:dyDescent="0.2">
      <c r="A4" s="3">
        <v>50</v>
      </c>
      <c r="B4" s="4">
        <v>5.4</v>
      </c>
    </row>
    <row r="5" spans="1:3" x14ac:dyDescent="0.2">
      <c r="A5" s="3">
        <v>100</v>
      </c>
      <c r="B5" s="4">
        <v>7.9</v>
      </c>
    </row>
    <row r="6" spans="1:3" x14ac:dyDescent="0.2">
      <c r="A6" s="3">
        <v>150</v>
      </c>
      <c r="B6" s="4">
        <v>7.9</v>
      </c>
    </row>
    <row r="7" spans="1:3" x14ac:dyDescent="0.2">
      <c r="A7" s="3">
        <v>200</v>
      </c>
      <c r="B7" s="4">
        <v>7.9</v>
      </c>
    </row>
    <row r="8" spans="1:3" x14ac:dyDescent="0.2">
      <c r="A8" s="3">
        <v>250</v>
      </c>
      <c r="B8" s="5">
        <v>14.6</v>
      </c>
    </row>
    <row r="9" spans="1:3" x14ac:dyDescent="0.2">
      <c r="A9" s="3">
        <v>500</v>
      </c>
      <c r="B9" s="5">
        <v>30</v>
      </c>
    </row>
    <row r="10" spans="1:3" x14ac:dyDescent="0.2">
      <c r="A10" s="3">
        <v>1000</v>
      </c>
      <c r="B10" s="5">
        <v>48</v>
      </c>
    </row>
    <row r="11" spans="1:3" x14ac:dyDescent="0.2">
      <c r="A11" s="3">
        <v>1200</v>
      </c>
      <c r="B11" s="5">
        <v>48</v>
      </c>
    </row>
    <row r="12" spans="1:3" x14ac:dyDescent="0.2">
      <c r="A12" s="3">
        <v>1999</v>
      </c>
      <c r="B12" s="5">
        <v>48</v>
      </c>
    </row>
    <row r="13" spans="1:3" x14ac:dyDescent="0.2">
      <c r="A13" s="3">
        <v>2000</v>
      </c>
      <c r="B13" s="5">
        <v>77</v>
      </c>
      <c r="C13" t="s">
        <v>40</v>
      </c>
    </row>
    <row r="14" spans="1:3" x14ac:dyDescent="0.2">
      <c r="A14" s="3">
        <v>2600</v>
      </c>
      <c r="B14" s="5">
        <v>77</v>
      </c>
    </row>
    <row r="15" spans="1:3" x14ac:dyDescent="0.2">
      <c r="A15" s="3">
        <v>3000</v>
      </c>
      <c r="B15" s="5">
        <v>93</v>
      </c>
    </row>
  </sheetData>
  <sheetProtection password="CACD" sheet="1" objects="1" scenario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CUHK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shire lam</cp:lastModifiedBy>
  <cp:lastPrinted>2012-11-01T02:56:29Z</cp:lastPrinted>
  <dcterms:created xsi:type="dcterms:W3CDTF">2009-10-21T08:48:36Z</dcterms:created>
  <dcterms:modified xsi:type="dcterms:W3CDTF">2025-12-27T14:29:57Z</dcterms:modified>
</cp:coreProperties>
</file>